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7893a4ae2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" sheetId="1" r:id="R342f229d369e4f31"/>
    <x:sheet xmlns:r="http://schemas.openxmlformats.org/officeDocument/2006/relationships" name="Biweekly" sheetId="2" r:id="R1be7011f15fc46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"/>
    <x:numFmt numFmtId="201" formatCode="&quot;$&quot;#,##0.00"/>
    <x:numFmt numFmtId="202" formatCode="mm/dd/yyyy"/>
    <x:numFmt numFmtId="203" formatCode="ddd mm/dd"/>
    <x:numFmt numFmtId="204" formatCode="h:mm AM/PM"/>
    <x:numFmt numFmtId="205" formatCode="0"/>
  </x:numFmts>
  <x:fonts count="6">
    <x:font>
      <x:sz val="11"/>
      <x:name val="Carlito"/>
    </x:font>
    <x:font>
      <x:sz val="10"/>
      <x:color rgb="FF182049"/>
      <x:name val="Arial"/>
    </x:font>
    <x:font>
      <x:b/>
      <x:sz val="16"/>
      <x:color rgb="FF182049"/>
      <x:name val="Arial"/>
    </x:font>
    <x:font>
      <x:b/>
      <x:sz val="14"/>
      <x:color rgb="FF182049"/>
      <x:name val="Arial"/>
    </x:font>
    <x:font>
      <x:sz val="10"/>
      <x:color rgb="FFA42F36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2F4F8"/>
      </x:patternFill>
    </x:fill>
    <x:fill>
      <x:patternFill patternType="solid">
        <x:fgColor rgb="FFEAF8F1"/>
      </x:patternFill>
    </x:fill>
    <x:fill>
      <x:patternFill patternType="solid">
        <x:fgColor rgb="FF182049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80D6B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CE3DF"/>
      </x:bottom>
      <x:diagonal/>
    </x:border>
    <x:border>
      <x:left/>
      <x:right/>
      <x:top style="thin">
        <x:color rgb="FFDCE3DF"/>
      </x:top>
      <x:bottom style="thin">
        <x:color rgb="FFDCE3DF"/>
      </x:bottom>
      <x:diagonal/>
    </x:border>
    <x:border>
      <x:left/>
      <x:right/>
      <x:top style="thin">
        <x:color rgb="FFDCE3DF"/>
      </x:top>
      <x:bottom/>
      <x:diagonal/>
    </x:border>
    <x:border>
      <x:left/>
      <x:right/>
      <x:top style="thin">
        <x:color rgb="FF182049"/>
      </x:top>
      <x:bottom/>
      <x:diagonal/>
    </x:border>
    <x:border>
      <x:left/>
      <x:right/>
      <x:top style="medium">
        <x:color rgb="FF182049"/>
      </x:top>
      <x:bottom style="thin">
        <x:color rgb="FFDCE3DF"/>
      </x:bottom>
      <x:diagonal/>
    </x:border>
  </x:borders>
  <x:cellStyleXfs count="1">
    <x:xf numFmtId="0" fontId="0" fillId="0" borderId="0"/>
  </x:cellStyleXfs>
  <x:cellXfs count="6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horizontal="center" vertical="center"/>
    </x:xf>
    <x:xf numFmtId="0" fontId="5" fillId="4" borderId="3" xfId="0" applyNumberFormat="1" applyFont="1" applyFill="1" applyBorder="1" applyAlignment="1">
      <x:alignment horizontal="center" vertical="center"/>
    </x:xf>
    <x:xf numFmtId="0" fontId="5" fillId="4" borderId="4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3" fontId="1" fillId="0" borderId="5" xfId="0" applyNumberFormat="1" applyFont="1" applyFill="1" applyBorder="1" applyAlignment="1">
      <x:alignment vertical="center"/>
    </x:xf>
    <x:xf numFmtId="203" fontId="1" fillId="0" borderId="6" xfId="0" applyNumberFormat="1" applyFont="1" applyFill="1" applyBorder="1" applyAlignment="1">
      <x:alignment vertical="center"/>
    </x:xf>
    <x:xf numFmtId="203" fontId="1" fillId="0" borderId="7" xfId="0" applyNumberFormat="1" applyFont="1" applyFill="1" applyBorder="1" applyAlignment="1">
      <x:alignment vertical="center"/>
    </x:xf>
    <x:xf numFmtId="204" fontId="1" fillId="3" borderId="5" xfId="0" applyNumberFormat="1" applyFont="1" applyFill="1" applyBorder="1" applyAlignment="1">
      <x:alignment vertical="center"/>
    </x:xf>
    <x:xf numFmtId="204" fontId="1" fillId="3" borderId="6" xfId="0" applyNumberFormat="1" applyFont="1" applyFill="1" applyBorder="1" applyAlignment="1">
      <x:alignment vertical="center"/>
    </x:xf>
    <x:xf numFmtId="204" fontId="1" fillId="3" borderId="7" xfId="0" applyNumberFormat="1" applyFont="1" applyFill="1" applyBorder="1" applyAlignment="1">
      <x:alignment vertical="center"/>
    </x:xf>
    <x:xf numFmtId="205" fontId="1" fillId="3" borderId="5" xfId="0" applyNumberFormat="1" applyFont="1" applyFill="1" applyBorder="1" applyAlignment="1">
      <x:alignment vertical="center"/>
    </x:xf>
    <x:xf numFmtId="205" fontId="1" fillId="3" borderId="6" xfId="0" applyNumberFormat="1" applyFont="1" applyFill="1" applyBorder="1" applyAlignment="1">
      <x:alignment vertical="center"/>
    </x:xf>
    <x:xf numFmtId="205" fontId="1" fillId="3" borderId="7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204" fontId="1" fillId="3" borderId="5" xfId="0" applyNumberFormat="1" applyFont="1" applyFill="1" applyBorder="1" applyAlignment="1">
      <x:alignment horizontal="right" vertical="center"/>
    </x:xf>
    <x:xf numFmtId="205" fontId="1" fillId="3" borderId="5" xfId="0" applyNumberFormat="1" applyFont="1" applyFill="1" applyBorder="1" applyAlignment="1">
      <x:alignment horizontal="right" vertical="center"/>
    </x:xf>
    <x:xf numFmtId="200" fontId="1" fillId="0" borderId="5" xfId="0" applyNumberFormat="1" applyFont="1" applyFill="1" applyBorder="1" applyAlignment="1">
      <x:alignment horizontal="right" vertical="center"/>
    </x:xf>
    <x:xf numFmtId="204" fontId="1" fillId="3" borderId="6" xfId="0" applyNumberFormat="1" applyFont="1" applyFill="1" applyBorder="1" applyAlignment="1">
      <x:alignment horizontal="right" vertical="center"/>
    </x:xf>
    <x:xf numFmtId="205" fontId="1" fillId="3" borderId="6" xfId="0" applyNumberFormat="1" applyFont="1" applyFill="1" applyBorder="1" applyAlignment="1">
      <x:alignment horizontal="right" vertical="center"/>
    </x:xf>
    <x:xf numFmtId="200" fontId="1" fillId="0" borderId="6" xfId="0" applyNumberFormat="1" applyFont="1" applyFill="1" applyBorder="1" applyAlignment="1">
      <x:alignment horizontal="right" vertical="center"/>
    </x:xf>
    <x:xf numFmtId="204" fontId="1" fillId="3" borderId="7" xfId="0" applyNumberFormat="1" applyFont="1" applyFill="1" applyBorder="1" applyAlignment="1">
      <x:alignment horizontal="right" vertical="center"/>
    </x:xf>
    <x:xf numFmtId="205" fontId="1" fillId="3" borderId="7" xfId="0" applyNumberFormat="1" applyFont="1" applyFill="1" applyBorder="1" applyAlignment="1">
      <x:alignment horizontal="right" vertical="center"/>
    </x:xf>
    <x:xf numFmtId="200" fontId="1" fillId="0" borderId="7" xfId="0" applyNumberFormat="1" applyFont="1" applyFill="1" applyBorder="1" applyAlignment="1">
      <x:alignment horizontal="right" vertical="center"/>
    </x:xf>
    <x:xf numFmtId="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3" fontId="1" fillId="0" borderId="9" xfId="0" applyNumberFormat="1" applyFont="1" applyFill="1" applyBorder="1" applyAlignment="1">
      <x:alignment vertical="center"/>
    </x:xf>
    <x:xf numFmtId="204" fontId="1" fillId="3" borderId="9" xfId="0" applyNumberFormat="1" applyFont="1" applyFill="1" applyBorder="1" applyAlignment="1">
      <x:alignment horizontal="right" vertical="center"/>
    </x:xf>
    <x:xf numFmtId="205" fontId="1" fillId="3" borderId="9" xfId="0" applyNumberFormat="1" applyFont="1" applyFill="1" applyBorder="1" applyAlignment="1">
      <x:alignment horizontal="right" vertical="center"/>
    </x:xf>
    <x:xf numFmtId="200" fontId="1" fillId="0" borderId="9" xfId="0" applyNumberFormat="1" applyFont="1" applyFill="1" applyBorder="1" applyAlignment="1">
      <x:alignment horizontal="right" vertical="center"/>
    </x:xf>
    <x:xf numFmtId="0" fontId="4" fillId="0" borderId="9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77a77b09c4574" /><Relationship Type="http://schemas.openxmlformats.org/officeDocument/2006/relationships/theme" Target="/xl/theme/theme1.xml" Id="Ree8dcf9800174a69" /><Relationship Type="http://schemas.openxmlformats.org/officeDocument/2006/relationships/sharedStrings" Target="/xl/sharedStrings.xml" Id="R65caf4c45c28430a" /><Relationship Type="http://schemas.openxmlformats.org/officeDocument/2006/relationships/worksheet" Target="/xl/worksheets/sheet1.xml" Id="R342f229d369e4f31" /><Relationship Type="http://schemas.openxmlformats.org/officeDocument/2006/relationships/worksheet" Target="/xl/worksheets/sheet2.xml" Id="R1be7011f15fc46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2049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.6700000762939453" hidden="0" customWidth="1"/>
    <x:col min="2" max="2" width="12" hidden="0" customWidth="1"/>
    <x:col min="3" max="3" width="12.4399995803833" hidden="0" customWidth="1"/>
    <x:col min="4" max="4" width="12.4399995803833" hidden="0" customWidth="1"/>
    <x:col min="5" max="5" width="11.779999732971191" hidden="0" customWidth="1"/>
    <x:col min="6" max="6" width="12.779999732971191" hidden="0" customWidth="1"/>
    <x:col min="7" max="7" width="10" hidden="0" customWidth="1"/>
    <x:col min="8" max="8" width="10" hidden="0" customWidth="1"/>
    <x:col min="9" max="9" width="20" hidden="0" customWidth="1"/>
    <x:col min="10" max="10" width="2.6700000762939453" hidden="0" customWidth="1"/>
  </x:cols>
  <x:sheetData>
    <x:row r="2" ht="35" customHeight="1">
      <x:c r="B2" s="4" t="str">
        <x:v>HourHatch weekly time card</x:v>
      </x:c>
      <x:c r="C2" s="5"/>
      <x:c r="D2" s="5"/>
      <x:c r="E2" s="5"/>
      <x:c r="F2" s="5"/>
      <x:c r="G2" s="5"/>
      <x:c r="H2" s="5"/>
      <x:c r="I2" s="5"/>
    </x:row>
    <x:row r="3" ht="33" customHeight="1">
      <x:c r="B3" s="2" t="str">
        <x:v>Total hours</x:v>
      </x:c>
      <x:c r="C3" s="9" t="n">
        <x:f>IF(COUNTBLANK(I11:I17)&lt;7,"Check entries",SUM(F11:F17))</x:f>
        <x:v>0</x:v>
      </x:c>
      <x:c r="D3" s="2"/>
      <x:c r="E3" s="2" t="str">
        <x:v>Gross pay (USD)</x:v>
      </x:c>
      <x:c r="F3" s="10" t="str">
        <x:f>IF(ISBLANK($C$6),"Add rate",IF(OR(COUNTBLANK(I11:I17)&lt;7,$I$6&lt;&gt;"",$I$7&lt;&gt;""),"Check inputs",SUM(G11:G17)*$C$6+IF($F$7="On",SUM(H11:H17)*$C$6*$C$7,0)))</x:f>
        <x:v>Add rate</x:v>
      </x:c>
      <x:c r="G3" s="2"/>
      <x:c r="H3" s="2"/>
      <x:c r="I3" s="2"/>
    </x:row>
    <x:row r="4" ht="25" customHeight="1"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B5" s="2" t="str">
        <x:v>Card name</x:v>
      </x:c>
      <x:c r="C5" s="14"/>
      <x:c r="D5" s="2"/>
      <x:c r="E5" s="2" t="str">
        <x:v>Week starts</x:v>
      </x:c>
      <x:c r="F5" s="15" t="d">
        <x:v>2026-10-19T00:00:00.000Z</x:v>
      </x:c>
      <x:c r="G5" s="2"/>
      <x:c r="H5" s="2"/>
      <x:c r="I5" s="18" t="str">
        <x:f>IF(ISBLANK(F5),"Add a start date",IF(NOT(ISNUMBER(F5)),"Enter a valid date",IF(OR(F5&lt;1,F5&gt;2958459,MOD(F5,1)&lt;&gt;0),"Enter a valid date","")))</x:f>
      </x:c>
    </x:row>
    <x:row r="6" ht="25" customHeight="1">
      <x:c r="B6" s="2" t="str">
        <x:v>Hourly rate ($)</x:v>
      </x:c>
      <x:c r="C6" s="16"/>
      <x:c r="D6" s="2"/>
      <x:c r="E6" s="2" t="str">
        <x:v>Weekly OT after</x:v>
      </x:c>
      <x:c r="F6" s="17" t="n">
        <x:v>40</x:v>
      </x:c>
      <x:c r="G6" s="2"/>
      <x:c r="H6" s="2"/>
      <x:c r="I6" s="18" t="str">
        <x:f>IF(AND(F7&lt;&gt;"On",F7&lt;&gt;"Off"),"Choose On or Off",IF(F7="Off","",IF(OR(NOT(ISNUMBER(F6)),NOT(ISNUMBER(C7))),"Check overtime inputs",IF(OR(F6&lt;=0,F6&gt;168,MOD(F6*4,1)&lt;&gt;0,C7&lt;1,C7&gt;10),"Check overtime inputs",""))))</x:f>
      </x:c>
    </x:row>
    <x:row r="7" ht="25" customHeight="1">
      <x:c r="B7" s="2" t="str">
        <x:v>OT multiplier</x:v>
      </x:c>
      <x:c r="C7" s="17" t="n">
        <x:v>1.5</x:v>
      </x:c>
      <x:c r="D7" s="2"/>
      <x:c r="E7" s="2" t="str">
        <x:v>Overtime</x:v>
      </x:c>
      <x:c r="F7" s="14" t="str">
        <x:v>On</x:v>
      </x:c>
      <x:c r="G7" s="2"/>
      <x:c r="H7" s="2"/>
      <x:c r="I7" s="18" t="str">
        <x:f>IF(ISBLANK(C6),"",IF(NOT(ISNUMBER(C6)),"Check hourly rate",IF(OR(C6&lt;0,C6&gt;100000),"Check hourly rate","")))</x:f>
      </x:c>
    </x:row>
    <x:row r="8" ht="25" customHeight="1">
      <x:c r="B8" s="2"/>
      <x:c r="C8" s="2"/>
      <x:c r="D8" s="2"/>
      <x:c r="E8" s="2"/>
      <x:c r="F8" s="2"/>
      <x:c r="G8" s="2"/>
      <x:c r="H8" s="2"/>
      <x:c r="I8" s="2"/>
    </x:row>
    <x:row r="9" ht="25" customHeight="1">
      <x:c r="B9" s="2" t="str">
        <x:v>Mint cells are inputs. Enter times as 9:00 AM or 17:00. Breaks are unpaid minutes.</x:v>
      </x:c>
      <x:c r="C9" s="2"/>
      <x:c r="D9" s="2"/>
      <x:c r="E9" s="2"/>
      <x:c r="F9" s="2"/>
      <x:c r="G9" s="2"/>
      <x:c r="H9" s="2"/>
      <x:c r="I9" s="2"/>
    </x:row>
    <x:row r="10" ht="30" customHeight="1">
      <x:c r="B10" s="24" t="str">
        <x:v>Date</x:v>
      </x:c>
      <x:c r="C10" s="25" t="str">
        <x:v>Clock in</x:v>
      </x:c>
      <x:c r="D10" s="25" t="str">
        <x:v>Clock out</x:v>
      </x:c>
      <x:c r="E10" s="25" t="str">
        <x:v>Unpaid min</x:v>
      </x:c>
      <x:c r="F10" s="25" t="str">
        <x:v>Hours</x:v>
      </x:c>
      <x:c r="G10" s="25" t="str">
        <x:v>Regular</x:v>
      </x:c>
      <x:c r="H10" s="25" t="str">
        <x:v>Overtime</x:v>
      </x:c>
      <x:c r="I10" s="26" t="str">
        <x:v>Entry check</x:v>
      </x:c>
    </x:row>
    <x:row r="11" ht="29" customHeight="1">
      <x:c r="B11" s="33" t="n">
        <x:f>IF($I$5="",$F$5+0,"")</x:f>
        <x:v>46314</x:v>
      </x:c>
      <x:c r="C11" s="45"/>
      <x:c r="D11" s="45"/>
      <x:c r="E11" s="46"/>
      <x:c r="F11" s="47" t="str">
        <x:f>IF(OR(ISBLANK(C11),ISBLANK(D11),I11&lt;&gt;""),"",(ROUND(MOD(D11-C11,1)*1440,0)-IF(ISBLANK(E11),0,E11))/60)</x:f>
      </x:c>
      <x:c r="G11" s="47" t="str">
        <x:f>IF(OR(NOT(ISNUMBER(F11)),$I$6&lt;&gt;""),"",IF($F$7="Off",F11,MIN(F11,MAX(0,$F$6-0))))</x:f>
      </x:c>
      <x:c r="H11" s="47" t="str">
        <x:f>IF(OR(NOT(ISNUMBER(F11)),$I$6&lt;&gt;""),"",F11-G11)</x:f>
      </x:c>
      <x:c r="I11" s="54" t="str">
        <x:f>IF(AND(ISBLANK(C11),ISBLANK(D11),OR(ISBLANK(E11),E11=0)),"",IF(OR(ISBLANK(C11),ISBLANK(D11)),"Add both times",IF(OR(NOT(ISNUMBER(C11)),NOT(ISNUMBER(D11)),AND(NOT(ISBLANK(E11)),NOT(ISNUMBER(E11)))),"Use Excel times",IF(OR(C11&lt;0,C11&gt;=1,D11&lt;0,D11&gt;=1,C11=D11,ABS(C11*1440-ROUND(C11*1440,0))&gt;0.000001,ABS(D11*1440-ROUND(D11*1440,0))&gt;0.000001),"Check times",IF(OR(E11&lt;0,MOD(E11,1)&lt;&gt;0,E11&gt;ROUND(MOD(D11-C11,1)*1440,0)),"Check unpaid minutes","")))))</x:f>
      </x:c>
    </x:row>
    <x:row r="12" ht="29" customHeight="1">
      <x:c r="B12" s="34" t="n">
        <x:f>IF($I$5="",$F$5+1,"")</x:f>
        <x:v>46315</x:v>
      </x:c>
      <x:c r="C12" s="48"/>
      <x:c r="D12" s="48"/>
      <x:c r="E12" s="49"/>
      <x:c r="F12" s="50" t="str">
        <x:f>IF(OR(ISBLANK(C12),ISBLANK(D12),I12&lt;&gt;""),"",(ROUND(MOD(D12-C12,1)*1440,0)-IF(ISBLANK(E12),0,E12))/60)</x:f>
      </x:c>
      <x:c r="G12" s="50" t="str">
        <x:f>IF(OR(NOT(ISNUMBER(F12)),$I$6&lt;&gt;""),"",IF($F$7="Off",F12,MIN(F12,MAX(0,$F$6-SUM($F$11:F11)))))</x:f>
      </x:c>
      <x:c r="H12" s="50" t="str">
        <x:f>IF(OR(NOT(ISNUMBER(F12)),$I$6&lt;&gt;""),"",F12-G12)</x:f>
      </x:c>
      <x:c r="I12" s="55" t="str">
        <x:f>IF(AND(ISBLANK(C12),ISBLANK(D12),OR(ISBLANK(E12),E12=0)),"",IF(OR(ISBLANK(C12),ISBLANK(D12)),"Add both times",IF(OR(NOT(ISNUMBER(C12)),NOT(ISNUMBER(D12)),AND(NOT(ISBLANK(E12)),NOT(ISNUMBER(E12)))),"Use Excel times",IF(OR(C12&lt;0,C12&gt;=1,D12&lt;0,D12&gt;=1,C12=D12,ABS(C12*1440-ROUND(C12*1440,0))&gt;0.000001,ABS(D12*1440-ROUND(D12*1440,0))&gt;0.000001),"Check times",IF(OR(E12&lt;0,MOD(E12,1)&lt;&gt;0,E12&gt;ROUND(MOD(D12-C12,1)*1440,0)),"Check unpaid minutes","")))))</x:f>
      </x:c>
    </x:row>
    <x:row r="13" ht="29" customHeight="1">
      <x:c r="B13" s="34" t="n">
        <x:f>IF($I$5="",$F$5+2,"")</x:f>
        <x:v>46316</x:v>
      </x:c>
      <x:c r="C13" s="48"/>
      <x:c r="D13" s="48"/>
      <x:c r="E13" s="49"/>
      <x:c r="F13" s="50" t="str">
        <x:f>IF(OR(ISBLANK(C13),ISBLANK(D13),I13&lt;&gt;""),"",(ROUND(MOD(D13-C13,1)*1440,0)-IF(ISBLANK(E13),0,E13))/60)</x:f>
      </x:c>
      <x:c r="G13" s="50" t="str">
        <x:f>IF(OR(NOT(ISNUMBER(F13)),$I$6&lt;&gt;""),"",IF($F$7="Off",F13,MIN(F13,MAX(0,$F$6-SUM($F$11:F12)))))</x:f>
      </x:c>
      <x:c r="H13" s="50" t="str">
        <x:f>IF(OR(NOT(ISNUMBER(F13)),$I$6&lt;&gt;""),"",F13-G13)</x:f>
      </x:c>
      <x:c r="I13" s="55" t="str">
        <x:f>IF(AND(ISBLANK(C13),ISBLANK(D13),OR(ISBLANK(E13),E13=0)),"",IF(OR(ISBLANK(C13),ISBLANK(D13)),"Add both times",IF(OR(NOT(ISNUMBER(C13)),NOT(ISNUMBER(D13)),AND(NOT(ISBLANK(E13)),NOT(ISNUMBER(E13)))),"Use Excel times",IF(OR(C13&lt;0,C13&gt;=1,D13&lt;0,D13&gt;=1,C13=D13,ABS(C13*1440-ROUND(C13*1440,0))&gt;0.000001,ABS(D13*1440-ROUND(D13*1440,0))&gt;0.000001),"Check times",IF(OR(E13&lt;0,MOD(E13,1)&lt;&gt;0,E13&gt;ROUND(MOD(D13-C13,1)*1440,0)),"Check unpaid minutes","")))))</x:f>
      </x:c>
    </x:row>
    <x:row r="14" ht="29" customHeight="1">
      <x:c r="B14" s="34" t="n">
        <x:f>IF($I$5="",$F$5+3,"")</x:f>
        <x:v>46317</x:v>
      </x:c>
      <x:c r="C14" s="48"/>
      <x:c r="D14" s="48"/>
      <x:c r="E14" s="49"/>
      <x:c r="F14" s="50" t="str">
        <x:f>IF(OR(ISBLANK(C14),ISBLANK(D14),I14&lt;&gt;""),"",(ROUND(MOD(D14-C14,1)*1440,0)-IF(ISBLANK(E14),0,E14))/60)</x:f>
      </x:c>
      <x:c r="G14" s="50" t="str">
        <x:f>IF(OR(NOT(ISNUMBER(F14)),$I$6&lt;&gt;""),"",IF($F$7="Off",F14,MIN(F14,MAX(0,$F$6-SUM($F$11:F13)))))</x:f>
      </x:c>
      <x:c r="H14" s="50" t="str">
        <x:f>IF(OR(NOT(ISNUMBER(F14)),$I$6&lt;&gt;""),"",F14-G14)</x:f>
      </x:c>
      <x:c r="I14" s="55" t="str">
        <x:f>IF(AND(ISBLANK(C14),ISBLANK(D14),OR(ISBLANK(E14),E14=0)),"",IF(OR(ISBLANK(C14),ISBLANK(D14)),"Add both times",IF(OR(NOT(ISNUMBER(C14)),NOT(ISNUMBER(D14)),AND(NOT(ISBLANK(E14)),NOT(ISNUMBER(E14)))),"Use Excel times",IF(OR(C14&lt;0,C14&gt;=1,D14&lt;0,D14&gt;=1,C14=D14,ABS(C14*1440-ROUND(C14*1440,0))&gt;0.000001,ABS(D14*1440-ROUND(D14*1440,0))&gt;0.000001),"Check times",IF(OR(E14&lt;0,MOD(E14,1)&lt;&gt;0,E14&gt;ROUND(MOD(D14-C14,1)*1440,0)),"Check unpaid minutes","")))))</x:f>
      </x:c>
    </x:row>
    <x:row r="15" ht="29" customHeight="1">
      <x:c r="B15" s="34" t="n">
        <x:f>IF($I$5="",$F$5+4,"")</x:f>
        <x:v>46318</x:v>
      </x:c>
      <x:c r="C15" s="48"/>
      <x:c r="D15" s="48"/>
      <x:c r="E15" s="49"/>
      <x:c r="F15" s="50" t="str">
        <x:f>IF(OR(ISBLANK(C15),ISBLANK(D15),I15&lt;&gt;""),"",(ROUND(MOD(D15-C15,1)*1440,0)-IF(ISBLANK(E15),0,E15))/60)</x:f>
      </x:c>
      <x:c r="G15" s="50" t="str">
        <x:f>IF(OR(NOT(ISNUMBER(F15)),$I$6&lt;&gt;""),"",IF($F$7="Off",F15,MIN(F15,MAX(0,$F$6-SUM($F$11:F14)))))</x:f>
      </x:c>
      <x:c r="H15" s="50" t="str">
        <x:f>IF(OR(NOT(ISNUMBER(F15)),$I$6&lt;&gt;""),"",F15-G15)</x:f>
      </x:c>
      <x:c r="I15" s="55" t="str">
        <x:f>IF(AND(ISBLANK(C15),ISBLANK(D15),OR(ISBLANK(E15),E15=0)),"",IF(OR(ISBLANK(C15),ISBLANK(D15)),"Add both times",IF(OR(NOT(ISNUMBER(C15)),NOT(ISNUMBER(D15)),AND(NOT(ISBLANK(E15)),NOT(ISNUMBER(E15)))),"Use Excel times",IF(OR(C15&lt;0,C15&gt;=1,D15&lt;0,D15&gt;=1,C15=D15,ABS(C15*1440-ROUND(C15*1440,0))&gt;0.000001,ABS(D15*1440-ROUND(D15*1440,0))&gt;0.000001),"Check times",IF(OR(E15&lt;0,MOD(E15,1)&lt;&gt;0,E15&gt;ROUND(MOD(D15-C15,1)*1440,0)),"Check unpaid minutes","")))))</x:f>
      </x:c>
    </x:row>
    <x:row r="16" ht="29" customHeight="1">
      <x:c r="B16" s="34" t="n">
        <x:f>IF($I$5="",$F$5+5,"")</x:f>
        <x:v>46319</x:v>
      </x:c>
      <x:c r="C16" s="48"/>
      <x:c r="D16" s="48"/>
      <x:c r="E16" s="49"/>
      <x:c r="F16" s="50" t="str">
        <x:f>IF(OR(ISBLANK(C16),ISBLANK(D16),I16&lt;&gt;""),"",(ROUND(MOD(D16-C16,1)*1440,0)-IF(ISBLANK(E16),0,E16))/60)</x:f>
      </x:c>
      <x:c r="G16" s="50" t="str">
        <x:f>IF(OR(NOT(ISNUMBER(F16)),$I$6&lt;&gt;""),"",IF($F$7="Off",F16,MIN(F16,MAX(0,$F$6-SUM($F$11:F15)))))</x:f>
      </x:c>
      <x:c r="H16" s="50" t="str">
        <x:f>IF(OR(NOT(ISNUMBER(F16)),$I$6&lt;&gt;""),"",F16-G16)</x:f>
      </x:c>
      <x:c r="I16" s="55" t="str">
        <x:f>IF(AND(ISBLANK(C16),ISBLANK(D16),OR(ISBLANK(E16),E16=0)),"",IF(OR(ISBLANK(C16),ISBLANK(D16)),"Add both times",IF(OR(NOT(ISNUMBER(C16)),NOT(ISNUMBER(D16)),AND(NOT(ISBLANK(E16)),NOT(ISNUMBER(E16)))),"Use Excel times",IF(OR(C16&lt;0,C16&gt;=1,D16&lt;0,D16&gt;=1,C16=D16,ABS(C16*1440-ROUND(C16*1440,0))&gt;0.000001,ABS(D16*1440-ROUND(D16*1440,0))&gt;0.000001),"Check times",IF(OR(E16&lt;0,MOD(E16,1)&lt;&gt;0,E16&gt;ROUND(MOD(D16-C16,1)*1440,0)),"Check unpaid minutes","")))))</x:f>
      </x:c>
    </x:row>
    <x:row r="17" ht="29" customHeight="1">
      <x:c r="B17" s="35" t="n">
        <x:f>IF($I$5="",$F$5+6,"")</x:f>
        <x:v>46320</x:v>
      </x:c>
      <x:c r="C17" s="51"/>
      <x:c r="D17" s="51"/>
      <x:c r="E17" s="52"/>
      <x:c r="F17" s="53" t="str">
        <x:f>IF(OR(ISBLANK(C17),ISBLANK(D17),I17&lt;&gt;""),"",(ROUND(MOD(D17-C17,1)*1440,0)-IF(ISBLANK(E17),0,E17))/60)</x:f>
      </x:c>
      <x:c r="G17" s="53" t="str">
        <x:f>IF(OR(NOT(ISNUMBER(F17)),$I$6&lt;&gt;""),"",IF($F$7="Off",F17,MIN(F17,MAX(0,$F$6-SUM($F$11:F16)))))</x:f>
      </x:c>
      <x:c r="H17" s="53" t="str">
        <x:f>IF(OR(NOT(ISNUMBER(F17)),$I$6&lt;&gt;""),"",F17-G17)</x:f>
      </x:c>
      <x:c r="I17" s="56" t="str">
        <x:f>IF(AND(ISBLANK(C17),ISBLANK(D17),OR(ISBLANK(E17),E17=0)),"",IF(OR(ISBLANK(C17),ISBLANK(D17)),"Add both times",IF(OR(NOT(ISNUMBER(C17)),NOT(ISNUMBER(D17)),AND(NOT(ISBLANK(E17)),NOT(ISNUMBER(E17)))),"Use Excel times",IF(OR(C17&lt;0,C17&gt;=1,D17&lt;0,D17&gt;=1,C17=D17,ABS(C17*1440-ROUND(C17*1440,0))&gt;0.000001,ABS(D17*1440-ROUND(D17*1440,0))&gt;0.000001),"Check times",IF(OR(E17&lt;0,MOD(E17,1)&lt;&gt;0,E17&gt;ROUND(MOD(D17-C17,1)*1440,0)),"Check unpaid minutes","")))))</x:f>
      </x:c>
    </x:row>
    <x:row r="18" ht="25" customHeight="1">
      <x:c r="B18" s="2"/>
      <x:c r="C18" s="2"/>
      <x:c r="D18" s="2"/>
      <x:c r="E18" s="2"/>
      <x:c r="F18" s="2"/>
      <x:c r="G18" s="2"/>
      <x:c r="H18" s="2"/>
      <x:c r="I18" s="2"/>
    </x:row>
    <x:row r="19" ht="25" customHeight="1"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B20" s="57" t="str">
        <x:v>Regular hours</x:v>
      </x:c>
      <x:c r="C20" s="58" t="n">
        <x:f>IF(OR(COUNTBLANK(I11:I17)&lt;7,$I$6&lt;&gt;""),"Check inputs",SUM(G11:G17))</x:f>
        <x:v>0</x:v>
      </x:c>
      <x:c r="D20" s="57"/>
      <x:c r="E20" s="57" t="str">
        <x:v>Overtime hours</x:v>
      </x:c>
      <x:c r="F20" s="58" t="n">
        <x:f>IF(OR(COUNTBLANK(I11:I17)&lt;7,$I$6&lt;&gt;""),"Check inputs",SUM(H11:H17))</x:f>
        <x:v>0</x:v>
      </x:c>
      <x:c r="G20" s="57"/>
      <x:c r="H20" s="57"/>
      <x:c r="I20" s="2"/>
    </x:row>
    <x:row r="21" ht="25" customHeight="1"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B23" s="2" t="str">
        <x:v>One shift per day. Weekly overtime only. Exact minutes. No tax deductions or daily overtime.</x:v>
      </x:c>
      <x:c r="C23" s="2"/>
      <x:c r="D23" s="2"/>
      <x:c r="E23" s="2"/>
      <x:c r="F23" s="2"/>
      <x:c r="G23" s="2"/>
      <x:c r="H23" s="2"/>
      <x:c r="I23" s="2"/>
    </x:row>
    <x:row r="24" ht="25" customHeight="1">
      <x:c r="B24" s="2" t="str">
        <x:v>Overnight hours stay on the start date. Check overlaps and split workweek-boundary shifts manually.</x:v>
      </x:c>
      <x:c r="C24" s="2"/>
      <x:c r="D24" s="2"/>
      <x:c r="E24" s="2"/>
      <x:c r="F24" s="2"/>
      <x:c r="G24" s="2"/>
      <x:c r="H24" s="2"/>
      <x:c r="I24" s="2"/>
    </x:row>
    <x:row r="25" ht="25" customHeight="1">
      <x:c r="B25" s="2" t="str">
        <x:v>Browser calculator and method: https://hourhatch.com/</x:v>
      </x:c>
      <x:c r="C25" s="2"/>
      <x:c r="D25" s="2"/>
      <x:c r="E25" s="2"/>
      <x:c r="F25" s="2"/>
      <x:c r="G25" s="2"/>
      <x:c r="H25" s="2"/>
      <x:c r="I25" s="2"/>
    </x:row>
    <x:row r="26" ht="25" customHeight="1">
      <x:c r="B26" s="2" t="str">
        <x:v>OT defaults: US DOL Fact Sheet 23.</x:v>
      </x:c>
      <x:c r="C26" s="2"/>
      <x:c r="D26" s="2"/>
      <x:c r="E26" s="2" t="str">
        <x:v>https://www.dol.gov/agencies/whd/fact-sheets/23-flsa-overtime-pay</x:v>
      </x:c>
      <x:c r="F26" s="2"/>
      <x:c r="G26" s="2"/>
      <x:c r="H26" s="2"/>
      <x:c r="I26" s="2"/>
    </x:row>
  </x:sheetData>
  <x:dataValidations count="3">
    <x:dataValidation type="whole" operator="between" sqref="F5">
      <x:formula1>1</x:formula1>
      <x:formula2>2958459</x:formula2>
    </x:dataValidation>
    <x:dataValidation type="list" sqref="F7">
      <x:formula1>"On,Off"</x:formula1>
    </x:dataValidation>
    <x:dataValidation type="whole" operator="between" sqref="E11:E17">
      <x:formula1>0</x:formula1>
      <x:formula2>1439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0D6B2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.6700000762939453" hidden="0" customWidth="1"/>
    <x:col min="2" max="2" width="12" hidden="0" customWidth="1"/>
    <x:col min="3" max="3" width="12.4399995803833" hidden="0" customWidth="1"/>
    <x:col min="4" max="4" width="12.4399995803833" hidden="0" customWidth="1"/>
    <x:col min="5" max="5" width="11.779999732971191" hidden="0" customWidth="1"/>
    <x:col min="6" max="6" width="12.779999732971191" hidden="0" customWidth="1"/>
    <x:col min="7" max="7" width="10" hidden="0" customWidth="1"/>
    <x:col min="8" max="8" width="10" hidden="0" customWidth="1"/>
    <x:col min="9" max="9" width="20" hidden="0" customWidth="1"/>
    <x:col min="10" max="10" width="2.6700000762939453" hidden="0" customWidth="1"/>
  </x:cols>
  <x:sheetData>
    <x:row r="2" ht="35" customHeight="1">
      <x:c r="B2" s="4" t="str">
        <x:v>HourHatch biweekly time card</x:v>
      </x:c>
      <x:c r="C2" s="5"/>
      <x:c r="D2" s="5"/>
      <x:c r="E2" s="5"/>
      <x:c r="F2" s="5"/>
      <x:c r="G2" s="5"/>
      <x:c r="H2" s="5"/>
      <x:c r="I2" s="5"/>
    </x:row>
    <x:row r="3" ht="33" customHeight="1">
      <x:c r="B3" s="2" t="str">
        <x:v>Total hours</x:v>
      </x:c>
      <x:c r="C3" s="9" t="n">
        <x:f>IF(COUNTBLANK(I11:I24)&lt;14,"Check entries",SUM(F11:F24))</x:f>
        <x:v>0</x:v>
      </x:c>
      <x:c r="D3" s="2"/>
      <x:c r="E3" s="2" t="str">
        <x:v>Gross pay (USD)</x:v>
      </x:c>
      <x:c r="F3" s="10" t="str">
        <x:f>IF(ISBLANK($C$6),"Add rate",IF(OR(COUNTBLANK(I11:I24)&lt;14,$I$6&lt;&gt;"",$I$7&lt;&gt;""),"Check inputs",SUM(G11:G24)*$C$6+IF($F$7="On",SUM(H11:H24)*$C$6*$C$7,0)))</x:f>
        <x:v>Add rate</x:v>
      </x:c>
      <x:c r="G3" s="2"/>
      <x:c r="H3" s="2"/>
      <x:c r="I3" s="2"/>
    </x:row>
    <x:row r="4" ht="25" customHeight="1"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B5" s="2" t="str">
        <x:v>Card name</x:v>
      </x:c>
      <x:c r="C5" s="14"/>
      <x:c r="D5" s="2"/>
      <x:c r="E5" s="2" t="str">
        <x:v>Week starts</x:v>
      </x:c>
      <x:c r="F5" s="15" t="d">
        <x:v>2026-10-19T00:00:00.000Z</x:v>
      </x:c>
      <x:c r="G5" s="2"/>
      <x:c r="H5" s="2"/>
      <x:c r="I5" s="18" t="str">
        <x:f>IF(ISBLANK(F5),"Add a start date",IF(NOT(ISNUMBER(F5)),"Enter a valid date",IF(OR(F5&lt;1,F5&gt;2958452,MOD(F5,1)&lt;&gt;0),"Enter a valid date","")))</x:f>
      </x:c>
    </x:row>
    <x:row r="6" ht="25" customHeight="1">
      <x:c r="B6" s="2" t="str">
        <x:v>Hourly rate ($)</x:v>
      </x:c>
      <x:c r="C6" s="16"/>
      <x:c r="D6" s="2"/>
      <x:c r="E6" s="2" t="str">
        <x:v>Weekly OT after</x:v>
      </x:c>
      <x:c r="F6" s="17" t="n">
        <x:v>40</x:v>
      </x:c>
      <x:c r="G6" s="2"/>
      <x:c r="H6" s="2"/>
      <x:c r="I6" s="18" t="str">
        <x:f>IF(AND(F7&lt;&gt;"On",F7&lt;&gt;"Off"),"Choose On or Off",IF(F7="Off","",IF(OR(NOT(ISNUMBER(F6)),NOT(ISNUMBER(C7))),"Check overtime inputs",IF(OR(F6&lt;=0,F6&gt;168,MOD(F6*4,1)&lt;&gt;0,C7&lt;1,C7&gt;10),"Check overtime inputs",""))))</x:f>
      </x:c>
    </x:row>
    <x:row r="7" ht="25" customHeight="1">
      <x:c r="B7" s="2" t="str">
        <x:v>OT multiplier</x:v>
      </x:c>
      <x:c r="C7" s="17" t="n">
        <x:v>1.5</x:v>
      </x:c>
      <x:c r="D7" s="2"/>
      <x:c r="E7" s="2" t="str">
        <x:v>Overtime</x:v>
      </x:c>
      <x:c r="F7" s="14" t="str">
        <x:v>On</x:v>
      </x:c>
      <x:c r="G7" s="2"/>
      <x:c r="H7" s="2"/>
      <x:c r="I7" s="18" t="str">
        <x:f>IF(ISBLANK(C6),"",IF(NOT(ISNUMBER(C6)),"Check hourly rate",IF(OR(C6&lt;0,C6&gt;100000),"Check hourly rate","")))</x:f>
      </x:c>
    </x:row>
    <x:row r="8" ht="25" customHeight="1">
      <x:c r="B8" s="2"/>
      <x:c r="C8" s="2"/>
      <x:c r="D8" s="2"/>
      <x:c r="E8" s="2"/>
      <x:c r="F8" s="2"/>
      <x:c r="G8" s="2"/>
      <x:c r="H8" s="2"/>
      <x:c r="I8" s="2"/>
    </x:row>
    <x:row r="9" ht="25" customHeight="1">
      <x:c r="B9" s="2" t="str">
        <x:v>Mint cells are inputs. Enter times as 9:00 AM or 17:00. Breaks are unpaid minutes.</x:v>
      </x:c>
      <x:c r="C9" s="2"/>
      <x:c r="D9" s="2"/>
      <x:c r="E9" s="2"/>
      <x:c r="F9" s="2"/>
      <x:c r="G9" s="2"/>
      <x:c r="H9" s="2"/>
      <x:c r="I9" s="2"/>
    </x:row>
    <x:row r="10" ht="30" customHeight="1">
      <x:c r="B10" s="24" t="str">
        <x:v>Date</x:v>
      </x:c>
      <x:c r="C10" s="25" t="str">
        <x:v>Clock in</x:v>
      </x:c>
      <x:c r="D10" s="25" t="str">
        <x:v>Clock out</x:v>
      </x:c>
      <x:c r="E10" s="25" t="str">
        <x:v>Unpaid min</x:v>
      </x:c>
      <x:c r="F10" s="25" t="str">
        <x:v>Hours</x:v>
      </x:c>
      <x:c r="G10" s="25" t="str">
        <x:v>Regular</x:v>
      </x:c>
      <x:c r="H10" s="25" t="str">
        <x:v>Overtime</x:v>
      </x:c>
      <x:c r="I10" s="26" t="str">
        <x:v>Entry check</x:v>
      </x:c>
    </x:row>
    <x:row r="11" ht="29" customHeight="1">
      <x:c r="B11" s="33" t="n">
        <x:f>IF($I$5="",$F$5+0,"")</x:f>
        <x:v>46314</x:v>
      </x:c>
      <x:c r="C11" s="45"/>
      <x:c r="D11" s="45"/>
      <x:c r="E11" s="46"/>
      <x:c r="F11" s="47" t="str">
        <x:f>IF(OR(ISBLANK(C11),ISBLANK(D11),I11&lt;&gt;""),"",(ROUND(MOD(D11-C11,1)*1440,0)-IF(ISBLANK(E11),0,E11))/60)</x:f>
      </x:c>
      <x:c r="G11" s="47" t="str">
        <x:f>IF(OR(NOT(ISNUMBER(F11)),$I$6&lt;&gt;""),"",IF($F$7="Off",F11,MIN(F11,MAX(0,$F$6-0))))</x:f>
      </x:c>
      <x:c r="H11" s="47" t="str">
        <x:f>IF(OR(NOT(ISNUMBER(F11)),$I$6&lt;&gt;""),"",F11-G11)</x:f>
      </x:c>
      <x:c r="I11" s="54" t="str">
        <x:f>IF(AND(ISBLANK(C11),ISBLANK(D11),OR(ISBLANK(E11),E11=0)),"",IF(OR(ISBLANK(C11),ISBLANK(D11)),"Add both times",IF(OR(NOT(ISNUMBER(C11)),NOT(ISNUMBER(D11)),AND(NOT(ISBLANK(E11)),NOT(ISNUMBER(E11)))),"Use Excel times",IF(OR(C11&lt;0,C11&gt;=1,D11&lt;0,D11&gt;=1,C11=D11,ABS(C11*1440-ROUND(C11*1440,0))&gt;0.000001,ABS(D11*1440-ROUND(D11*1440,0))&gt;0.000001),"Check times",IF(OR(E11&lt;0,MOD(E11,1)&lt;&gt;0,E11&gt;ROUND(MOD(D11-C11,1)*1440,0)),"Check unpaid minutes","")))))</x:f>
      </x:c>
    </x:row>
    <x:row r="12" ht="29" customHeight="1">
      <x:c r="B12" s="34" t="n">
        <x:f>IF($I$5="",$F$5+1,"")</x:f>
        <x:v>46315</x:v>
      </x:c>
      <x:c r="C12" s="48"/>
      <x:c r="D12" s="48"/>
      <x:c r="E12" s="49"/>
      <x:c r="F12" s="50" t="str">
        <x:f>IF(OR(ISBLANK(C12),ISBLANK(D12),I12&lt;&gt;""),"",(ROUND(MOD(D12-C12,1)*1440,0)-IF(ISBLANK(E12),0,E12))/60)</x:f>
      </x:c>
      <x:c r="G12" s="50" t="str">
        <x:f>IF(OR(NOT(ISNUMBER(F12)),$I$6&lt;&gt;""),"",IF($F$7="Off",F12,MIN(F12,MAX(0,$F$6-SUM($F$11:F11)))))</x:f>
      </x:c>
      <x:c r="H12" s="50" t="str">
        <x:f>IF(OR(NOT(ISNUMBER(F12)),$I$6&lt;&gt;""),"",F12-G12)</x:f>
      </x:c>
      <x:c r="I12" s="55" t="str">
        <x:f>IF(AND(ISBLANK(C12),ISBLANK(D12),OR(ISBLANK(E12),E12=0)),"",IF(OR(ISBLANK(C12),ISBLANK(D12)),"Add both times",IF(OR(NOT(ISNUMBER(C12)),NOT(ISNUMBER(D12)),AND(NOT(ISBLANK(E12)),NOT(ISNUMBER(E12)))),"Use Excel times",IF(OR(C12&lt;0,C12&gt;=1,D12&lt;0,D12&gt;=1,C12=D12,ABS(C12*1440-ROUND(C12*1440,0))&gt;0.000001,ABS(D12*1440-ROUND(D12*1440,0))&gt;0.000001),"Check times",IF(OR(E12&lt;0,MOD(E12,1)&lt;&gt;0,E12&gt;ROUND(MOD(D12-C12,1)*1440,0)),"Check unpaid minutes","")))))</x:f>
      </x:c>
    </x:row>
    <x:row r="13" ht="29" customHeight="1">
      <x:c r="B13" s="34" t="n">
        <x:f>IF($I$5="",$F$5+2,"")</x:f>
        <x:v>46316</x:v>
      </x:c>
      <x:c r="C13" s="48"/>
      <x:c r="D13" s="48"/>
      <x:c r="E13" s="49"/>
      <x:c r="F13" s="50" t="str">
        <x:f>IF(OR(ISBLANK(C13),ISBLANK(D13),I13&lt;&gt;""),"",(ROUND(MOD(D13-C13,1)*1440,0)-IF(ISBLANK(E13),0,E13))/60)</x:f>
      </x:c>
      <x:c r="G13" s="50" t="str">
        <x:f>IF(OR(NOT(ISNUMBER(F13)),$I$6&lt;&gt;""),"",IF($F$7="Off",F13,MIN(F13,MAX(0,$F$6-SUM($F$11:F12)))))</x:f>
      </x:c>
      <x:c r="H13" s="50" t="str">
        <x:f>IF(OR(NOT(ISNUMBER(F13)),$I$6&lt;&gt;""),"",F13-G13)</x:f>
      </x:c>
      <x:c r="I13" s="55" t="str">
        <x:f>IF(AND(ISBLANK(C13),ISBLANK(D13),OR(ISBLANK(E13),E13=0)),"",IF(OR(ISBLANK(C13),ISBLANK(D13)),"Add both times",IF(OR(NOT(ISNUMBER(C13)),NOT(ISNUMBER(D13)),AND(NOT(ISBLANK(E13)),NOT(ISNUMBER(E13)))),"Use Excel times",IF(OR(C13&lt;0,C13&gt;=1,D13&lt;0,D13&gt;=1,C13=D13,ABS(C13*1440-ROUND(C13*1440,0))&gt;0.000001,ABS(D13*1440-ROUND(D13*1440,0))&gt;0.000001),"Check times",IF(OR(E13&lt;0,MOD(E13,1)&lt;&gt;0,E13&gt;ROUND(MOD(D13-C13,1)*1440,0)),"Check unpaid minutes","")))))</x:f>
      </x:c>
    </x:row>
    <x:row r="14" ht="29" customHeight="1">
      <x:c r="B14" s="34" t="n">
        <x:f>IF($I$5="",$F$5+3,"")</x:f>
        <x:v>46317</x:v>
      </x:c>
      <x:c r="C14" s="48"/>
      <x:c r="D14" s="48"/>
      <x:c r="E14" s="49"/>
      <x:c r="F14" s="50" t="str">
        <x:f>IF(OR(ISBLANK(C14),ISBLANK(D14),I14&lt;&gt;""),"",(ROUND(MOD(D14-C14,1)*1440,0)-IF(ISBLANK(E14),0,E14))/60)</x:f>
      </x:c>
      <x:c r="G14" s="50" t="str">
        <x:f>IF(OR(NOT(ISNUMBER(F14)),$I$6&lt;&gt;""),"",IF($F$7="Off",F14,MIN(F14,MAX(0,$F$6-SUM($F$11:F13)))))</x:f>
      </x:c>
      <x:c r="H14" s="50" t="str">
        <x:f>IF(OR(NOT(ISNUMBER(F14)),$I$6&lt;&gt;""),"",F14-G14)</x:f>
      </x:c>
      <x:c r="I14" s="55" t="str">
        <x:f>IF(AND(ISBLANK(C14),ISBLANK(D14),OR(ISBLANK(E14),E14=0)),"",IF(OR(ISBLANK(C14),ISBLANK(D14)),"Add both times",IF(OR(NOT(ISNUMBER(C14)),NOT(ISNUMBER(D14)),AND(NOT(ISBLANK(E14)),NOT(ISNUMBER(E14)))),"Use Excel times",IF(OR(C14&lt;0,C14&gt;=1,D14&lt;0,D14&gt;=1,C14=D14,ABS(C14*1440-ROUND(C14*1440,0))&gt;0.000001,ABS(D14*1440-ROUND(D14*1440,0))&gt;0.000001),"Check times",IF(OR(E14&lt;0,MOD(E14,1)&lt;&gt;0,E14&gt;ROUND(MOD(D14-C14,1)*1440,0)),"Check unpaid minutes","")))))</x:f>
      </x:c>
    </x:row>
    <x:row r="15" ht="29" customHeight="1">
      <x:c r="B15" s="34" t="n">
        <x:f>IF($I$5="",$F$5+4,"")</x:f>
        <x:v>46318</x:v>
      </x:c>
      <x:c r="C15" s="48"/>
      <x:c r="D15" s="48"/>
      <x:c r="E15" s="49"/>
      <x:c r="F15" s="50" t="str">
        <x:f>IF(OR(ISBLANK(C15),ISBLANK(D15),I15&lt;&gt;""),"",(ROUND(MOD(D15-C15,1)*1440,0)-IF(ISBLANK(E15),0,E15))/60)</x:f>
      </x:c>
      <x:c r="G15" s="50" t="str">
        <x:f>IF(OR(NOT(ISNUMBER(F15)),$I$6&lt;&gt;""),"",IF($F$7="Off",F15,MIN(F15,MAX(0,$F$6-SUM($F$11:F14)))))</x:f>
      </x:c>
      <x:c r="H15" s="50" t="str">
        <x:f>IF(OR(NOT(ISNUMBER(F15)),$I$6&lt;&gt;""),"",F15-G15)</x:f>
      </x:c>
      <x:c r="I15" s="55" t="str">
        <x:f>IF(AND(ISBLANK(C15),ISBLANK(D15),OR(ISBLANK(E15),E15=0)),"",IF(OR(ISBLANK(C15),ISBLANK(D15)),"Add both times",IF(OR(NOT(ISNUMBER(C15)),NOT(ISNUMBER(D15)),AND(NOT(ISBLANK(E15)),NOT(ISNUMBER(E15)))),"Use Excel times",IF(OR(C15&lt;0,C15&gt;=1,D15&lt;0,D15&gt;=1,C15=D15,ABS(C15*1440-ROUND(C15*1440,0))&gt;0.000001,ABS(D15*1440-ROUND(D15*1440,0))&gt;0.000001),"Check times",IF(OR(E15&lt;0,MOD(E15,1)&lt;&gt;0,E15&gt;ROUND(MOD(D15-C15,1)*1440,0)),"Check unpaid minutes","")))))</x:f>
      </x:c>
    </x:row>
    <x:row r="16" ht="29" customHeight="1">
      <x:c r="B16" s="34" t="n">
        <x:f>IF($I$5="",$F$5+5,"")</x:f>
        <x:v>46319</x:v>
      </x:c>
      <x:c r="C16" s="48"/>
      <x:c r="D16" s="48"/>
      <x:c r="E16" s="49"/>
      <x:c r="F16" s="50" t="str">
        <x:f>IF(OR(ISBLANK(C16),ISBLANK(D16),I16&lt;&gt;""),"",(ROUND(MOD(D16-C16,1)*1440,0)-IF(ISBLANK(E16),0,E16))/60)</x:f>
      </x:c>
      <x:c r="G16" s="50" t="str">
        <x:f>IF(OR(NOT(ISNUMBER(F16)),$I$6&lt;&gt;""),"",IF($F$7="Off",F16,MIN(F16,MAX(0,$F$6-SUM($F$11:F15)))))</x:f>
      </x:c>
      <x:c r="H16" s="50" t="str">
        <x:f>IF(OR(NOT(ISNUMBER(F16)),$I$6&lt;&gt;""),"",F16-G16)</x:f>
      </x:c>
      <x:c r="I16" s="55" t="str">
        <x:f>IF(AND(ISBLANK(C16),ISBLANK(D16),OR(ISBLANK(E16),E16=0)),"",IF(OR(ISBLANK(C16),ISBLANK(D16)),"Add both times",IF(OR(NOT(ISNUMBER(C16)),NOT(ISNUMBER(D16)),AND(NOT(ISBLANK(E16)),NOT(ISNUMBER(E16)))),"Use Excel times",IF(OR(C16&lt;0,C16&gt;=1,D16&lt;0,D16&gt;=1,C16=D16,ABS(C16*1440-ROUND(C16*1440,0))&gt;0.000001,ABS(D16*1440-ROUND(D16*1440,0))&gt;0.000001),"Check times",IF(OR(E16&lt;0,MOD(E16,1)&lt;&gt;0,E16&gt;ROUND(MOD(D16-C16,1)*1440,0)),"Check unpaid minutes","")))))</x:f>
      </x:c>
    </x:row>
    <x:row r="17" ht="29" customHeight="1">
      <x:c r="B17" s="34" t="n">
        <x:f>IF($I$5="",$F$5+6,"")</x:f>
        <x:v>46320</x:v>
      </x:c>
      <x:c r="C17" s="48"/>
      <x:c r="D17" s="48"/>
      <x:c r="E17" s="49"/>
      <x:c r="F17" s="50" t="str">
        <x:f>IF(OR(ISBLANK(C17),ISBLANK(D17),I17&lt;&gt;""),"",(ROUND(MOD(D17-C17,1)*1440,0)-IF(ISBLANK(E17),0,E17))/60)</x:f>
      </x:c>
      <x:c r="G17" s="50" t="str">
        <x:f>IF(OR(NOT(ISNUMBER(F17)),$I$6&lt;&gt;""),"",IF($F$7="Off",F17,MIN(F17,MAX(0,$F$6-SUM($F$11:F16)))))</x:f>
      </x:c>
      <x:c r="H17" s="50" t="str">
        <x:f>IF(OR(NOT(ISNUMBER(F17)),$I$6&lt;&gt;""),"",F17-G17)</x:f>
      </x:c>
      <x:c r="I17" s="55" t="str">
        <x:f>IF(AND(ISBLANK(C17),ISBLANK(D17),OR(ISBLANK(E17),E17=0)),"",IF(OR(ISBLANK(C17),ISBLANK(D17)),"Add both times",IF(OR(NOT(ISNUMBER(C17)),NOT(ISNUMBER(D17)),AND(NOT(ISBLANK(E17)),NOT(ISNUMBER(E17)))),"Use Excel times",IF(OR(C17&lt;0,C17&gt;=1,D17&lt;0,D17&gt;=1,C17=D17,ABS(C17*1440-ROUND(C17*1440,0))&gt;0.000001,ABS(D17*1440-ROUND(D17*1440,0))&gt;0.000001),"Check times",IF(OR(E17&lt;0,MOD(E17,1)&lt;&gt;0,E17&gt;ROUND(MOD(D17-C17,1)*1440,0)),"Check unpaid minutes","")))))</x:f>
      </x:c>
    </x:row>
    <x:row r="18" ht="29" customHeight="1">
      <x:c r="B18" s="59" t="n">
        <x:f>IF($I$5="",$F$5+7,"")</x:f>
        <x:v>46321</x:v>
      </x:c>
      <x:c r="C18" s="60"/>
      <x:c r="D18" s="60"/>
      <x:c r="E18" s="61"/>
      <x:c r="F18" s="62" t="str">
        <x:f>IF(OR(ISBLANK(C18),ISBLANK(D18),I18&lt;&gt;""),"",(ROUND(MOD(D18-C18,1)*1440,0)-IF(ISBLANK(E18),0,E18))/60)</x:f>
      </x:c>
      <x:c r="G18" s="62" t="str">
        <x:f>IF(OR(NOT(ISNUMBER(F18)),$I$6&lt;&gt;""),"",IF($F$7="Off",F18,MIN(F18,MAX(0,$F$6-0))))</x:f>
      </x:c>
      <x:c r="H18" s="62" t="str">
        <x:f>IF(OR(NOT(ISNUMBER(F18)),$I$6&lt;&gt;""),"",F18-G18)</x:f>
      </x:c>
      <x:c r="I18" s="63" t="str">
        <x:f>IF(AND(ISBLANK(C18),ISBLANK(D18),OR(ISBLANK(E18),E18=0)),"",IF(OR(ISBLANK(C18),ISBLANK(D18)),"Add both times",IF(OR(NOT(ISNUMBER(C18)),NOT(ISNUMBER(D18)),AND(NOT(ISBLANK(E18)),NOT(ISNUMBER(E18)))),"Use Excel times",IF(OR(C18&lt;0,C18&gt;=1,D18&lt;0,D18&gt;=1,C18=D18,ABS(C18*1440-ROUND(C18*1440,0))&gt;0.000001,ABS(D18*1440-ROUND(D18*1440,0))&gt;0.000001),"Check times",IF(OR(E18&lt;0,MOD(E18,1)&lt;&gt;0,E18&gt;ROUND(MOD(D18-C18,1)*1440,0)),"Check unpaid minutes","")))))</x:f>
      </x:c>
    </x:row>
    <x:row r="19" ht="29" customHeight="1">
      <x:c r="B19" s="34" t="n">
        <x:f>IF($I$5="",$F$5+8,"")</x:f>
        <x:v>46322</x:v>
      </x:c>
      <x:c r="C19" s="48"/>
      <x:c r="D19" s="48"/>
      <x:c r="E19" s="49"/>
      <x:c r="F19" s="50" t="str">
        <x:f>IF(OR(ISBLANK(C19),ISBLANK(D19),I19&lt;&gt;""),"",(ROUND(MOD(D19-C19,1)*1440,0)-IF(ISBLANK(E19),0,E19))/60)</x:f>
      </x:c>
      <x:c r="G19" s="50" t="str">
        <x:f>IF(OR(NOT(ISNUMBER(F19)),$I$6&lt;&gt;""),"",IF($F$7="Off",F19,MIN(F19,MAX(0,$F$6-SUM($F$18:F18)))))</x:f>
      </x:c>
      <x:c r="H19" s="50" t="str">
        <x:f>IF(OR(NOT(ISNUMBER(F19)),$I$6&lt;&gt;""),"",F19-G19)</x:f>
      </x:c>
      <x:c r="I19" s="55" t="str">
        <x:f>IF(AND(ISBLANK(C19),ISBLANK(D19),OR(ISBLANK(E19),E19=0)),"",IF(OR(ISBLANK(C19),ISBLANK(D19)),"Add both times",IF(OR(NOT(ISNUMBER(C19)),NOT(ISNUMBER(D19)),AND(NOT(ISBLANK(E19)),NOT(ISNUMBER(E19)))),"Use Excel times",IF(OR(C19&lt;0,C19&gt;=1,D19&lt;0,D19&gt;=1,C19=D19,ABS(C19*1440-ROUND(C19*1440,0))&gt;0.000001,ABS(D19*1440-ROUND(D19*1440,0))&gt;0.000001),"Check times",IF(OR(E19&lt;0,MOD(E19,1)&lt;&gt;0,E19&gt;ROUND(MOD(D19-C19,1)*1440,0)),"Check unpaid minutes","")))))</x:f>
      </x:c>
    </x:row>
    <x:row r="20" ht="29" customHeight="1">
      <x:c r="B20" s="34" t="n">
        <x:f>IF($I$5="",$F$5+9,"")</x:f>
        <x:v>46323</x:v>
      </x:c>
      <x:c r="C20" s="48"/>
      <x:c r="D20" s="48"/>
      <x:c r="E20" s="49"/>
      <x:c r="F20" s="50" t="str">
        <x:f>IF(OR(ISBLANK(C20),ISBLANK(D20),I20&lt;&gt;""),"",(ROUND(MOD(D20-C20,1)*1440,0)-IF(ISBLANK(E20),0,E20))/60)</x:f>
      </x:c>
      <x:c r="G20" s="50" t="str">
        <x:f>IF(OR(NOT(ISNUMBER(F20)),$I$6&lt;&gt;""),"",IF($F$7="Off",F20,MIN(F20,MAX(0,$F$6-SUM($F$18:F19)))))</x:f>
      </x:c>
      <x:c r="H20" s="50" t="str">
        <x:f>IF(OR(NOT(ISNUMBER(F20)),$I$6&lt;&gt;""),"",F20-G20)</x:f>
      </x:c>
      <x:c r="I20" s="55" t="str">
        <x:f>IF(AND(ISBLANK(C20),ISBLANK(D20),OR(ISBLANK(E20),E20=0)),"",IF(OR(ISBLANK(C20),ISBLANK(D20)),"Add both times",IF(OR(NOT(ISNUMBER(C20)),NOT(ISNUMBER(D20)),AND(NOT(ISBLANK(E20)),NOT(ISNUMBER(E20)))),"Use Excel times",IF(OR(C20&lt;0,C20&gt;=1,D20&lt;0,D20&gt;=1,C20=D20,ABS(C20*1440-ROUND(C20*1440,0))&gt;0.000001,ABS(D20*1440-ROUND(D20*1440,0))&gt;0.000001),"Check times",IF(OR(E20&lt;0,MOD(E20,1)&lt;&gt;0,E20&gt;ROUND(MOD(D20-C20,1)*1440,0)),"Check unpaid minutes","")))))</x:f>
      </x:c>
    </x:row>
    <x:row r="21" ht="29" customHeight="1">
      <x:c r="B21" s="34" t="n">
        <x:f>IF($I$5="",$F$5+10,"")</x:f>
        <x:v>46324</x:v>
      </x:c>
      <x:c r="C21" s="48"/>
      <x:c r="D21" s="48"/>
      <x:c r="E21" s="49"/>
      <x:c r="F21" s="50" t="str">
        <x:f>IF(OR(ISBLANK(C21),ISBLANK(D21),I21&lt;&gt;""),"",(ROUND(MOD(D21-C21,1)*1440,0)-IF(ISBLANK(E21),0,E21))/60)</x:f>
      </x:c>
      <x:c r="G21" s="50" t="str">
        <x:f>IF(OR(NOT(ISNUMBER(F21)),$I$6&lt;&gt;""),"",IF($F$7="Off",F21,MIN(F21,MAX(0,$F$6-SUM($F$18:F20)))))</x:f>
      </x:c>
      <x:c r="H21" s="50" t="str">
        <x:f>IF(OR(NOT(ISNUMBER(F21)),$I$6&lt;&gt;""),"",F21-G21)</x:f>
      </x:c>
      <x:c r="I21" s="55" t="str">
        <x:f>IF(AND(ISBLANK(C21),ISBLANK(D21),OR(ISBLANK(E21),E21=0)),"",IF(OR(ISBLANK(C21),ISBLANK(D21)),"Add both times",IF(OR(NOT(ISNUMBER(C21)),NOT(ISNUMBER(D21)),AND(NOT(ISBLANK(E21)),NOT(ISNUMBER(E21)))),"Use Excel times",IF(OR(C21&lt;0,C21&gt;=1,D21&lt;0,D21&gt;=1,C21=D21,ABS(C21*1440-ROUND(C21*1440,0))&gt;0.000001,ABS(D21*1440-ROUND(D21*1440,0))&gt;0.000001),"Check times",IF(OR(E21&lt;0,MOD(E21,1)&lt;&gt;0,E21&gt;ROUND(MOD(D21-C21,1)*1440,0)),"Check unpaid minutes","")))))</x:f>
      </x:c>
    </x:row>
    <x:row r="22" ht="29" customHeight="1">
      <x:c r="B22" s="34" t="n">
        <x:f>IF($I$5="",$F$5+11,"")</x:f>
        <x:v>46325</x:v>
      </x:c>
      <x:c r="C22" s="48"/>
      <x:c r="D22" s="48"/>
      <x:c r="E22" s="49"/>
      <x:c r="F22" s="50" t="str">
        <x:f>IF(OR(ISBLANK(C22),ISBLANK(D22),I22&lt;&gt;""),"",(ROUND(MOD(D22-C22,1)*1440,0)-IF(ISBLANK(E22),0,E22))/60)</x:f>
      </x:c>
      <x:c r="G22" s="50" t="str">
        <x:f>IF(OR(NOT(ISNUMBER(F22)),$I$6&lt;&gt;""),"",IF($F$7="Off",F22,MIN(F22,MAX(0,$F$6-SUM($F$18:F21)))))</x:f>
      </x:c>
      <x:c r="H22" s="50" t="str">
        <x:f>IF(OR(NOT(ISNUMBER(F22)),$I$6&lt;&gt;""),"",F22-G22)</x:f>
      </x:c>
      <x:c r="I22" s="55" t="str">
        <x:f>IF(AND(ISBLANK(C22),ISBLANK(D22),OR(ISBLANK(E22),E22=0)),"",IF(OR(ISBLANK(C22),ISBLANK(D22)),"Add both times",IF(OR(NOT(ISNUMBER(C22)),NOT(ISNUMBER(D22)),AND(NOT(ISBLANK(E22)),NOT(ISNUMBER(E22)))),"Use Excel times",IF(OR(C22&lt;0,C22&gt;=1,D22&lt;0,D22&gt;=1,C22=D22,ABS(C22*1440-ROUND(C22*1440,0))&gt;0.000001,ABS(D22*1440-ROUND(D22*1440,0))&gt;0.000001),"Check times",IF(OR(E22&lt;0,MOD(E22,1)&lt;&gt;0,E22&gt;ROUND(MOD(D22-C22,1)*1440,0)),"Check unpaid minutes","")))))</x:f>
      </x:c>
    </x:row>
    <x:row r="23" ht="29" customHeight="1">
      <x:c r="B23" s="34" t="n">
        <x:f>IF($I$5="",$F$5+12,"")</x:f>
        <x:v>46326</x:v>
      </x:c>
      <x:c r="C23" s="48"/>
      <x:c r="D23" s="48"/>
      <x:c r="E23" s="49"/>
      <x:c r="F23" s="50" t="str">
        <x:f>IF(OR(ISBLANK(C23),ISBLANK(D23),I23&lt;&gt;""),"",(ROUND(MOD(D23-C23,1)*1440,0)-IF(ISBLANK(E23),0,E23))/60)</x:f>
      </x:c>
      <x:c r="G23" s="50" t="str">
        <x:f>IF(OR(NOT(ISNUMBER(F23)),$I$6&lt;&gt;""),"",IF($F$7="Off",F23,MIN(F23,MAX(0,$F$6-SUM($F$18:F22)))))</x:f>
      </x:c>
      <x:c r="H23" s="50" t="str">
        <x:f>IF(OR(NOT(ISNUMBER(F23)),$I$6&lt;&gt;""),"",F23-G23)</x:f>
      </x:c>
      <x:c r="I23" s="55" t="str">
        <x:f>IF(AND(ISBLANK(C23),ISBLANK(D23),OR(ISBLANK(E23),E23=0)),"",IF(OR(ISBLANK(C23),ISBLANK(D23)),"Add both times",IF(OR(NOT(ISNUMBER(C23)),NOT(ISNUMBER(D23)),AND(NOT(ISBLANK(E23)),NOT(ISNUMBER(E23)))),"Use Excel times",IF(OR(C23&lt;0,C23&gt;=1,D23&lt;0,D23&gt;=1,C23=D23,ABS(C23*1440-ROUND(C23*1440,0))&gt;0.000001,ABS(D23*1440-ROUND(D23*1440,0))&gt;0.000001),"Check times",IF(OR(E23&lt;0,MOD(E23,1)&lt;&gt;0,E23&gt;ROUND(MOD(D23-C23,1)*1440,0)),"Check unpaid minutes","")))))</x:f>
      </x:c>
    </x:row>
    <x:row r="24" ht="29" customHeight="1">
      <x:c r="B24" s="35" t="n">
        <x:f>IF($I$5="",$F$5+13,"")</x:f>
        <x:v>46327</x:v>
      </x:c>
      <x:c r="C24" s="51"/>
      <x:c r="D24" s="51"/>
      <x:c r="E24" s="52"/>
      <x:c r="F24" s="53" t="str">
        <x:f>IF(OR(ISBLANK(C24),ISBLANK(D24),I24&lt;&gt;""),"",(ROUND(MOD(D24-C24,1)*1440,0)-IF(ISBLANK(E24),0,E24))/60)</x:f>
      </x:c>
      <x:c r="G24" s="53" t="str">
        <x:f>IF(OR(NOT(ISNUMBER(F24)),$I$6&lt;&gt;""),"",IF($F$7="Off",F24,MIN(F24,MAX(0,$F$6-SUM($F$18:F23)))))</x:f>
      </x:c>
      <x:c r="H24" s="53" t="str">
        <x:f>IF(OR(NOT(ISNUMBER(F24)),$I$6&lt;&gt;""),"",F24-G24)</x:f>
      </x:c>
      <x:c r="I24" s="56" t="str">
        <x:f>IF(AND(ISBLANK(C24),ISBLANK(D24),OR(ISBLANK(E24),E24=0)),"",IF(OR(ISBLANK(C24),ISBLANK(D24)),"Add both times",IF(OR(NOT(ISNUMBER(C24)),NOT(ISNUMBER(D24)),AND(NOT(ISBLANK(E24)),NOT(ISNUMBER(E24)))),"Use Excel times",IF(OR(C24&lt;0,C24&gt;=1,D24&lt;0,D24&gt;=1,C24=D24,ABS(C24*1440-ROUND(C24*1440,0))&gt;0.000001,ABS(D24*1440-ROUND(D24*1440,0))&gt;0.000001),"Check times",IF(OR(E24&lt;0,MOD(E24,1)&lt;&gt;0,E24&gt;ROUND(MOD(D24-C24,1)*1440,0)),"Check unpaid minutes","")))))</x:f>
      </x:c>
    </x:row>
    <x:row r="25" ht="25" customHeight="1"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B27" s="57" t="str">
        <x:v>Regular hours</x:v>
      </x:c>
      <x:c r="C27" s="58" t="n">
        <x:f>IF(OR(COUNTBLANK(I11:I24)&lt;14,$I$6&lt;&gt;""),"Check inputs",SUM(G11:G24))</x:f>
        <x:v>0</x:v>
      </x:c>
      <x:c r="D27" s="57"/>
      <x:c r="E27" s="57" t="str">
        <x:v>Overtime hours</x:v>
      </x:c>
      <x:c r="F27" s="58" t="n">
        <x:f>IF(OR(COUNTBLANK(I11:I24)&lt;14,$I$6&lt;&gt;""),"Check inputs",SUM(H11:H24))</x:f>
        <x:v>0</x:v>
      </x:c>
      <x:c r="G27" s="57"/>
      <x:c r="H27" s="57"/>
      <x:c r="I27" s="2"/>
    </x:row>
    <x:row r="28" ht="25" customHeight="1">
      <x:c r="B28" s="2" t="str">
        <x:v>Week 1 hours</x:v>
      </x:c>
      <x:c r="C28" s="13" t="n">
        <x:f>IF(COUNTBLANK(I11:I17)&lt;7,"Check entries",SUM(F11:F17))</x:f>
        <x:v>0</x:v>
      </x:c>
      <x:c r="D28" s="2"/>
      <x:c r="E28" s="2" t="str">
        <x:v>Week 2 hours</x:v>
      </x:c>
      <x:c r="F28" s="13" t="n">
        <x:f>IF(COUNTBLANK(I18:I24)&lt;7,"Check entries",SUM(F18:F24))</x:f>
        <x:v>0</x:v>
      </x:c>
      <x:c r="G28" s="2"/>
      <x:c r="H28" s="2"/>
      <x:c r="I28" s="2"/>
    </x:row>
    <x:row r="29" ht="25" customHeight="1"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B31" s="2" t="str">
        <x:v>One shift per day. Weekly overtime only. Exact minutes. No tax deductions or daily overtime.</x:v>
      </x:c>
      <x:c r="C31" s="2"/>
      <x:c r="D31" s="2"/>
      <x:c r="E31" s="2"/>
      <x:c r="F31" s="2"/>
      <x:c r="G31" s="2"/>
      <x:c r="H31" s="2"/>
      <x:c r="I31" s="2"/>
    </x:row>
    <x:row r="32" ht="25" customHeight="1">
      <x:c r="B32" s="2" t="str">
        <x:v>Overnight hours stay on the start date. Check overlaps and split workweek-boundary shifts manually.</x:v>
      </x:c>
      <x:c r="C32" s="2"/>
      <x:c r="D32" s="2"/>
      <x:c r="E32" s="2"/>
      <x:c r="F32" s="2"/>
      <x:c r="G32" s="2"/>
      <x:c r="H32" s="2"/>
      <x:c r="I32" s="2"/>
    </x:row>
    <x:row r="33" ht="25" customHeight="1">
      <x:c r="B33" s="2" t="str">
        <x:v>Browser calculator and method: https://hourhatch.com/</x:v>
      </x:c>
      <x:c r="C33" s="2"/>
      <x:c r="D33" s="2"/>
      <x:c r="E33" s="2"/>
      <x:c r="F33" s="2"/>
      <x:c r="G33" s="2"/>
      <x:c r="H33" s="2"/>
      <x:c r="I33" s="2"/>
    </x:row>
    <x:row r="34" ht="25" customHeight="1">
      <x:c r="B34" s="2" t="str">
        <x:v>OT defaults: US DOL Fact Sheet 23.</x:v>
      </x:c>
      <x:c r="C34" s="2"/>
      <x:c r="D34" s="2"/>
      <x:c r="E34" s="2" t="str">
        <x:v>https://www.dol.gov/agencies/whd/fact-sheets/23-flsa-overtime-pay</x:v>
      </x:c>
      <x:c r="F34" s="2"/>
      <x:c r="G34" s="2"/>
      <x:c r="H34" s="2"/>
      <x:c r="I34" s="2"/>
    </x:row>
  </x:sheetData>
  <x:dataValidations count="3">
    <x:dataValidation type="whole" operator="between" sqref="F5">
      <x:formula1>1</x:formula1>
      <x:formula2>2958452</x:formula2>
    </x:dataValidation>
    <x:dataValidation type="list" sqref="F7">
      <x:formula1>"On,Off"</x:formula1>
    </x:dataValidation>
    <x:dataValidation type="whole" operator="between" sqref="E11:E24">
      <x:formula1>0</x:formula1>
      <x:formula2>1439</x:formula2>
    </x:dataValidation>
  </x:dataValidations>
  <x:pageMargins left="0.7" right="0.7" top="0.75" bottom="0.75" header="0.3" footer="0.3"/>
</x:worksheet>
</file>